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keepingcz.sharepoint.com/sites/Greenkeepings.r.o/Sdilene dokumenty/General/"/>
    </mc:Choice>
  </mc:AlternateContent>
  <xr:revisionPtr revIDLastSave="46" documentId="8_{A59B8F55-C559-4FF8-85CD-D2C710DE1F3F}" xr6:coauthVersionLast="45" xr6:coauthVersionMax="45" xr10:uidLastSave="{9E2127F5-6D40-404E-BADB-32896EC9A040}"/>
  <bookViews>
    <workbookView xWindow="-120" yWindow="-120" windowWidth="29040" windowHeight="15840" xr2:uid="{B95B485F-C3A6-49E3-BDFD-69A75AA2350B}"/>
  </bookViews>
  <sheets>
    <sheet name="List1" sheetId="1" r:id="rId1"/>
  </sheets>
  <definedNames>
    <definedName name="_xlnm.Print_Area" localSheetId="0">List1!$A$1:$M$28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23" i="1" l="1"/>
  <c r="E23" i="1" s="1"/>
  <c r="C22" i="1"/>
  <c r="E22" i="1" s="1"/>
  <c r="C21" i="1"/>
  <c r="H21" i="1" s="1"/>
  <c r="I21" i="1" s="1"/>
  <c r="D13" i="1"/>
  <c r="E13" i="1"/>
  <c r="F13" i="1"/>
  <c r="G13" i="1"/>
  <c r="H13" i="1"/>
  <c r="I13" i="1"/>
  <c r="J13" i="1"/>
  <c r="K13" i="1"/>
  <c r="L13" i="1"/>
  <c r="D14" i="1"/>
  <c r="F14" i="1"/>
  <c r="G14" i="1"/>
  <c r="H14" i="1"/>
  <c r="I14" i="1"/>
  <c r="J14" i="1"/>
  <c r="K14" i="1"/>
  <c r="L14" i="1"/>
  <c r="D15" i="1"/>
  <c r="E15" i="1"/>
  <c r="F15" i="1"/>
  <c r="G15" i="1"/>
  <c r="H15" i="1"/>
  <c r="I15" i="1"/>
  <c r="J15" i="1"/>
  <c r="K15" i="1"/>
  <c r="L15" i="1"/>
  <c r="C15" i="1"/>
  <c r="C14" i="1"/>
  <c r="C13" i="1"/>
  <c r="D10" i="1"/>
  <c r="E10" i="1"/>
  <c r="F10" i="1"/>
  <c r="G10" i="1"/>
  <c r="H10" i="1"/>
  <c r="I10" i="1"/>
  <c r="J10" i="1"/>
  <c r="K10" i="1"/>
  <c r="L10" i="1"/>
  <c r="D11" i="1"/>
  <c r="E11" i="1"/>
  <c r="F11" i="1"/>
  <c r="G11" i="1"/>
  <c r="H11" i="1"/>
  <c r="I11" i="1"/>
  <c r="J11" i="1"/>
  <c r="K11" i="1"/>
  <c r="L11" i="1"/>
  <c r="D12" i="1"/>
  <c r="E12" i="1"/>
  <c r="F12" i="1"/>
  <c r="G12" i="1"/>
  <c r="H12" i="1"/>
  <c r="I12" i="1"/>
  <c r="J12" i="1"/>
  <c r="K12" i="1"/>
  <c r="L12" i="1"/>
  <c r="C12" i="1"/>
  <c r="C11" i="1"/>
  <c r="C10" i="1"/>
  <c r="L8" i="1"/>
  <c r="D7" i="1"/>
  <c r="E7" i="1"/>
  <c r="F7" i="1"/>
  <c r="G7" i="1"/>
  <c r="H7" i="1"/>
  <c r="I7" i="1"/>
  <c r="J7" i="1"/>
  <c r="K7" i="1"/>
  <c r="L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L9" i="1"/>
  <c r="C9" i="1"/>
  <c r="C8" i="1"/>
  <c r="C7" i="1"/>
  <c r="D6" i="1"/>
  <c r="E6" i="1"/>
  <c r="F6" i="1"/>
  <c r="G6" i="1"/>
  <c r="H6" i="1"/>
  <c r="I6" i="1"/>
  <c r="J6" i="1"/>
  <c r="K6" i="1"/>
  <c r="L6" i="1"/>
  <c r="C6" i="1"/>
  <c r="D5" i="1"/>
  <c r="D4" i="1"/>
  <c r="E5" i="1"/>
  <c r="F5" i="1"/>
  <c r="G5" i="1"/>
  <c r="H5" i="1"/>
  <c r="I5" i="1"/>
  <c r="J5" i="1"/>
  <c r="K5" i="1"/>
  <c r="L5" i="1"/>
  <c r="C5" i="1"/>
  <c r="E4" i="1"/>
  <c r="F4" i="1"/>
  <c r="G4" i="1"/>
  <c r="H4" i="1"/>
  <c r="I4" i="1"/>
  <c r="J4" i="1"/>
  <c r="K4" i="1"/>
  <c r="L4" i="1"/>
  <c r="C4" i="1"/>
  <c r="E21" i="1" l="1"/>
  <c r="F21" i="1" s="1"/>
  <c r="H23" i="1"/>
  <c r="I23" i="1" s="1"/>
  <c r="F23" i="1"/>
  <c r="H22" i="1"/>
  <c r="I22" i="1" s="1"/>
  <c r="F22" i="1"/>
  <c r="F24" i="1" l="1"/>
  <c r="I24" i="1"/>
</calcChain>
</file>

<file path=xl/sharedStrings.xml><?xml version="1.0" encoding="utf-8"?>
<sst xmlns="http://schemas.openxmlformats.org/spreadsheetml/2006/main" count="46" uniqueCount="24">
  <si>
    <t>Mocnost vegetačního substrátu</t>
  </si>
  <si>
    <t>=</t>
  </si>
  <si>
    <t>volně loženého vlhkého</t>
  </si>
  <si>
    <t>balené množství</t>
  </si>
  <si>
    <t>křemičitý písek 90%</t>
  </si>
  <si>
    <t>biovin 5%</t>
  </si>
  <si>
    <t>zeolit 5%</t>
  </si>
  <si>
    <t>big bag 750 kg</t>
  </si>
  <si>
    <t>big bag 1000 kg</t>
  </si>
  <si>
    <t xml:space="preserve"> bez dodopravy z pískovny</t>
  </si>
  <si>
    <t>s dopravou po ČR</t>
  </si>
  <si>
    <t>cena celkem</t>
  </si>
  <si>
    <t>množství v kg</t>
  </si>
  <si>
    <t>poznámka 1</t>
  </si>
  <si>
    <t>poznámka 2</t>
  </si>
  <si>
    <t>Plocha trávníku</t>
  </si>
  <si>
    <t>Poznámka: 1 m3 = 1000 litrů</t>
  </si>
  <si>
    <t>Podíl komponent</t>
  </si>
  <si>
    <t>objem komponent</t>
  </si>
  <si>
    <r>
      <rPr>
        <b/>
        <sz val="11"/>
        <color theme="1"/>
        <rFont val="Arial Nova Cond"/>
        <family val="2"/>
      </rPr>
      <t xml:space="preserve">Poznámka: </t>
    </r>
    <r>
      <rPr>
        <sz val="11"/>
        <color theme="1"/>
        <rFont val="Arial Nova Cond"/>
        <family val="2"/>
      </rPr>
      <t>Pro přesnou cenovou nabídku kontaktujte prosím Greenkeeping s.r.o. www.sena.cz</t>
    </r>
  </si>
  <si>
    <t>KALKULACE TRÁVNÍKOVÉ VEGETAČNÍ VRSTVY</t>
  </si>
  <si>
    <t>ORIENTAČNÍ CENOVÁ KALKULACE</t>
  </si>
  <si>
    <t>Doplňte požadované hodnoty do žlutých buněk.</t>
  </si>
  <si>
    <t>www.SENA.cz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</si>
</sst>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&quot; cm&quot;"/>
    <numFmt numFmtId="165" formatCode="0&quot; m2&quot;"/>
    <numFmt numFmtId="166" formatCode="0.0&quot; m3&quot;"/>
    <numFmt numFmtId="167" formatCode="0&quot; pytlů&quot;"/>
    <numFmt numFmtId="168" formatCode="#,##0\ &quot;Kč&quot;"/>
    <numFmt numFmtId="169" formatCode="#,###&quot; kg&quot;"/>
  </numFmts>
  <fonts count="13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i/>
      <sz val="11"/>
      <color theme="1"/>
      <name val="Arial Nova Cond"/>
      <family val="2"/>
    </font>
    <font>
      <sz val="12"/>
      <color theme="1"/>
      <name val="Arial Nova Cond"/>
      <family val="2"/>
    </font>
    <font>
      <sz val="14"/>
      <color theme="1"/>
      <name val="Arial Nova Cond"/>
      <family val="2"/>
    </font>
    <font>
      <b/>
      <sz val="14"/>
      <color theme="1"/>
      <name val="Arial Nova Cond"/>
      <family val="2"/>
    </font>
    <font>
      <b/>
      <sz val="12"/>
      <color theme="1"/>
      <name val="Arial Nova Cond"/>
      <family val="2"/>
    </font>
    <font>
      <b/>
      <sz val="12"/>
      <color theme="1"/>
      <name val="Arial Nova Cond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i/>
      <sz val="14"/>
      <color theme="1"/>
      <name val="Arial Nova Con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4" borderId="0" xfId="0" applyFont="1" applyFill="1"/>
    <xf numFmtId="0" fontId="2" fillId="0" borderId="1" xfId="0" applyFont="1" applyBorder="1"/>
    <xf numFmtId="0" fontId="3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indent="1"/>
    </xf>
    <xf numFmtId="0" fontId="2" fillId="3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169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/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168" fontId="8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7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8" fontId="3" fillId="0" borderId="3" xfId="0" applyNumberFormat="1" applyFont="1" applyBorder="1"/>
    <xf numFmtId="166" fontId="9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 indent="1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</xdr:colOff>
      <xdr:row>0</xdr:row>
      <xdr:rowOff>76200</xdr:rowOff>
    </xdr:from>
    <xdr:to>
      <xdr:col>11</xdr:col>
      <xdr:colOff>655320</xdr:colOff>
      <xdr:row>0</xdr:row>
      <xdr:rowOff>533400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6CED613-06E5-47DD-B616-FBA12882A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6880" y="76200"/>
          <a:ext cx="146304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2B2D-058E-42F1-A569-899DB8A4F354}">
  <sheetPr>
    <pageSetUpPr fitToPage="1"/>
  </sheetPr>
  <dimension ref="A1:M27"/>
  <sheetViews>
    <sheetView tabSelected="1" topLeftCell="A13" zoomScale="130" zoomScaleNormal="130" workbookViewId="0">
      <selection activeCell="A21" sqref="A21:A23"/>
    </sheetView>
  </sheetViews>
  <sheetFormatPr defaultColWidth="8.85546875" defaultRowHeight="14.25" x14ac:dyDescent="0.2"/>
  <cols>
    <col min="1" max="1" width="15.7109375" style="1" customWidth="1"/>
    <col min="2" max="2" width="19.5703125" style="1" customWidth="1"/>
    <col min="3" max="13" width="12.7109375" style="1" customWidth="1"/>
    <col min="14" max="16384" width="8.85546875" style="1"/>
  </cols>
  <sheetData>
    <row r="1" spans="1:12" ht="50.45" customHeight="1" x14ac:dyDescent="0.2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1.9" customHeight="1" x14ac:dyDescent="0.25">
      <c r="A2" s="46" t="s">
        <v>0</v>
      </c>
      <c r="B2" s="5"/>
      <c r="C2" s="37" t="s">
        <v>15</v>
      </c>
      <c r="D2" s="38"/>
      <c r="E2" s="38"/>
      <c r="F2" s="38"/>
      <c r="G2" s="38"/>
      <c r="H2" s="38"/>
      <c r="I2" s="38"/>
      <c r="J2" s="38"/>
      <c r="K2" s="38"/>
      <c r="L2" s="39"/>
    </row>
    <row r="3" spans="1:12" ht="31.9" customHeight="1" x14ac:dyDescent="0.2">
      <c r="A3" s="47"/>
      <c r="B3" s="11" t="s">
        <v>17</v>
      </c>
      <c r="C3" s="7">
        <v>50</v>
      </c>
      <c r="D3" s="7">
        <v>100</v>
      </c>
      <c r="E3" s="7">
        <v>150</v>
      </c>
      <c r="F3" s="7">
        <v>200</v>
      </c>
      <c r="G3" s="7">
        <v>250</v>
      </c>
      <c r="H3" s="7">
        <v>300</v>
      </c>
      <c r="I3" s="7">
        <v>350</v>
      </c>
      <c r="J3" s="7">
        <v>400</v>
      </c>
      <c r="K3" s="7">
        <v>450</v>
      </c>
      <c r="L3" s="7">
        <v>500</v>
      </c>
    </row>
    <row r="4" spans="1:12" s="2" customFormat="1" ht="22.15" customHeight="1" x14ac:dyDescent="0.25">
      <c r="A4" s="43">
        <v>5</v>
      </c>
      <c r="B4" s="12" t="s">
        <v>4</v>
      </c>
      <c r="C4" s="8">
        <f>(C3*($A$4/100))*0.9</f>
        <v>2.25</v>
      </c>
      <c r="D4" s="8">
        <f>(D3*($A$4/100))*0.9</f>
        <v>4.5</v>
      </c>
      <c r="E4" s="8">
        <f t="shared" ref="E4:L4" si="0">(E3*($A$4/100))*0.9</f>
        <v>6.75</v>
      </c>
      <c r="F4" s="8">
        <f t="shared" si="0"/>
        <v>9</v>
      </c>
      <c r="G4" s="8">
        <f t="shared" si="0"/>
        <v>11.25</v>
      </c>
      <c r="H4" s="8">
        <f t="shared" si="0"/>
        <v>13.5</v>
      </c>
      <c r="I4" s="8">
        <f t="shared" si="0"/>
        <v>15.75</v>
      </c>
      <c r="J4" s="8">
        <f t="shared" si="0"/>
        <v>18</v>
      </c>
      <c r="K4" s="8">
        <f t="shared" si="0"/>
        <v>20.25</v>
      </c>
      <c r="L4" s="8">
        <f t="shared" si="0"/>
        <v>22.5</v>
      </c>
    </row>
    <row r="5" spans="1:12" s="2" customFormat="1" ht="22.15" customHeight="1" x14ac:dyDescent="0.25">
      <c r="A5" s="44"/>
      <c r="B5" s="12" t="s">
        <v>5</v>
      </c>
      <c r="C5" s="8">
        <f>(C3*($A$4/100))*0.05</f>
        <v>0.125</v>
      </c>
      <c r="D5" s="8">
        <f>(D3*($A$4/100))*0.05</f>
        <v>0.25</v>
      </c>
      <c r="E5" s="8">
        <f t="shared" ref="E5:L5" si="1">(E3*($A$4/100))*0.05</f>
        <v>0.375</v>
      </c>
      <c r="F5" s="8">
        <f t="shared" si="1"/>
        <v>0.5</v>
      </c>
      <c r="G5" s="8">
        <f t="shared" si="1"/>
        <v>0.625</v>
      </c>
      <c r="H5" s="8">
        <f t="shared" si="1"/>
        <v>0.75</v>
      </c>
      <c r="I5" s="8">
        <f t="shared" si="1"/>
        <v>0.875</v>
      </c>
      <c r="J5" s="8">
        <f t="shared" si="1"/>
        <v>1</v>
      </c>
      <c r="K5" s="8">
        <f t="shared" si="1"/>
        <v>1.125</v>
      </c>
      <c r="L5" s="8">
        <f t="shared" si="1"/>
        <v>1.25</v>
      </c>
    </row>
    <row r="6" spans="1:12" s="2" customFormat="1" ht="22.15" customHeight="1" x14ac:dyDescent="0.25">
      <c r="A6" s="45"/>
      <c r="B6" s="12" t="s">
        <v>6</v>
      </c>
      <c r="C6" s="8">
        <f>(C3*($A$4/100))*0.05</f>
        <v>0.125</v>
      </c>
      <c r="D6" s="8">
        <f t="shared" ref="D6:L6" si="2">(D3*($A$4/100))*0.05</f>
        <v>0.25</v>
      </c>
      <c r="E6" s="8">
        <f t="shared" si="2"/>
        <v>0.375</v>
      </c>
      <c r="F6" s="8">
        <f t="shared" si="2"/>
        <v>0.5</v>
      </c>
      <c r="G6" s="8">
        <f t="shared" si="2"/>
        <v>0.625</v>
      </c>
      <c r="H6" s="8">
        <f t="shared" si="2"/>
        <v>0.75</v>
      </c>
      <c r="I6" s="8">
        <f t="shared" si="2"/>
        <v>0.875</v>
      </c>
      <c r="J6" s="8">
        <f t="shared" si="2"/>
        <v>1</v>
      </c>
      <c r="K6" s="8">
        <f t="shared" si="2"/>
        <v>1.125</v>
      </c>
      <c r="L6" s="8">
        <f t="shared" si="2"/>
        <v>1.25</v>
      </c>
    </row>
    <row r="7" spans="1:12" s="2" customFormat="1" ht="22.15" customHeight="1" x14ac:dyDescent="0.25">
      <c r="A7" s="40">
        <v>10</v>
      </c>
      <c r="B7" s="13" t="s">
        <v>4</v>
      </c>
      <c r="C7" s="10">
        <f>(C3*($A$7/100))*0.9</f>
        <v>4.5</v>
      </c>
      <c r="D7" s="10">
        <f t="shared" ref="D7:L7" si="3">(D3*($A$7/100))*0.9</f>
        <v>9</v>
      </c>
      <c r="E7" s="10">
        <f t="shared" si="3"/>
        <v>13.5</v>
      </c>
      <c r="F7" s="10">
        <f t="shared" si="3"/>
        <v>18</v>
      </c>
      <c r="G7" s="10">
        <f t="shared" si="3"/>
        <v>22.5</v>
      </c>
      <c r="H7" s="10">
        <f t="shared" si="3"/>
        <v>27</v>
      </c>
      <c r="I7" s="10">
        <f t="shared" si="3"/>
        <v>31.5</v>
      </c>
      <c r="J7" s="10">
        <f t="shared" si="3"/>
        <v>36</v>
      </c>
      <c r="K7" s="10">
        <f t="shared" si="3"/>
        <v>40.5</v>
      </c>
      <c r="L7" s="10">
        <f t="shared" si="3"/>
        <v>45</v>
      </c>
    </row>
    <row r="8" spans="1:12" s="2" customFormat="1" ht="22.15" customHeight="1" x14ac:dyDescent="0.25">
      <c r="A8" s="41"/>
      <c r="B8" s="13" t="s">
        <v>5</v>
      </c>
      <c r="C8" s="10">
        <f>(C3*($A$7/100))*0.05</f>
        <v>0.25</v>
      </c>
      <c r="D8" s="10">
        <f t="shared" ref="D8:K8" si="4">(D3*($A$7/100))*0.05</f>
        <v>0.5</v>
      </c>
      <c r="E8" s="10">
        <f t="shared" si="4"/>
        <v>0.75</v>
      </c>
      <c r="F8" s="10">
        <f t="shared" si="4"/>
        <v>1</v>
      </c>
      <c r="G8" s="10">
        <f t="shared" si="4"/>
        <v>1.25</v>
      </c>
      <c r="H8" s="10">
        <f t="shared" si="4"/>
        <v>1.5</v>
      </c>
      <c r="I8" s="10">
        <f t="shared" si="4"/>
        <v>1.75</v>
      </c>
      <c r="J8" s="10">
        <f t="shared" si="4"/>
        <v>2</v>
      </c>
      <c r="K8" s="10">
        <f t="shared" si="4"/>
        <v>2.25</v>
      </c>
      <c r="L8" s="10">
        <f>(L3*($A$7/100))*0.05</f>
        <v>2.5</v>
      </c>
    </row>
    <row r="9" spans="1:12" s="2" customFormat="1" ht="22.15" customHeight="1" x14ac:dyDescent="0.25">
      <c r="A9" s="42"/>
      <c r="B9" s="13" t="s">
        <v>6</v>
      </c>
      <c r="C9" s="10">
        <f>(C3*($A$7/100))*0.05</f>
        <v>0.25</v>
      </c>
      <c r="D9" s="10">
        <f t="shared" ref="D9:L9" si="5">(D3*($A$7/100))*0.05</f>
        <v>0.5</v>
      </c>
      <c r="E9" s="10">
        <f t="shared" si="5"/>
        <v>0.75</v>
      </c>
      <c r="F9" s="10">
        <f t="shared" si="5"/>
        <v>1</v>
      </c>
      <c r="G9" s="10">
        <f t="shared" si="5"/>
        <v>1.25</v>
      </c>
      <c r="H9" s="10">
        <f t="shared" si="5"/>
        <v>1.5</v>
      </c>
      <c r="I9" s="10">
        <f t="shared" si="5"/>
        <v>1.75</v>
      </c>
      <c r="J9" s="10">
        <f t="shared" si="5"/>
        <v>2</v>
      </c>
      <c r="K9" s="10">
        <f t="shared" si="5"/>
        <v>2.25</v>
      </c>
      <c r="L9" s="10">
        <f t="shared" si="5"/>
        <v>2.5</v>
      </c>
    </row>
    <row r="10" spans="1:12" s="2" customFormat="1" ht="22.15" customHeight="1" x14ac:dyDescent="0.25">
      <c r="A10" s="43">
        <v>15</v>
      </c>
      <c r="B10" s="12" t="s">
        <v>4</v>
      </c>
      <c r="C10" s="8">
        <f>(C3*($A$10/100))*0.9</f>
        <v>6.75</v>
      </c>
      <c r="D10" s="8">
        <f t="shared" ref="D10:L10" si="6">(D3*($A$10/100))*0.9</f>
        <v>13.5</v>
      </c>
      <c r="E10" s="8">
        <f t="shared" si="6"/>
        <v>20.25</v>
      </c>
      <c r="F10" s="8">
        <f t="shared" si="6"/>
        <v>27</v>
      </c>
      <c r="G10" s="8">
        <f t="shared" si="6"/>
        <v>33.75</v>
      </c>
      <c r="H10" s="8">
        <f t="shared" si="6"/>
        <v>40.5</v>
      </c>
      <c r="I10" s="8">
        <f t="shared" si="6"/>
        <v>47.25</v>
      </c>
      <c r="J10" s="8">
        <f t="shared" si="6"/>
        <v>54</v>
      </c>
      <c r="K10" s="8">
        <f t="shared" si="6"/>
        <v>60.75</v>
      </c>
      <c r="L10" s="8">
        <f t="shared" si="6"/>
        <v>67.5</v>
      </c>
    </row>
    <row r="11" spans="1:12" s="2" customFormat="1" ht="22.15" customHeight="1" x14ac:dyDescent="0.25">
      <c r="A11" s="44"/>
      <c r="B11" s="12" t="s">
        <v>5</v>
      </c>
      <c r="C11" s="8">
        <f>(C3*($A$10/100))*0.05</f>
        <v>0.375</v>
      </c>
      <c r="D11" s="8">
        <f t="shared" ref="D11:L11" si="7">(D3*($A$10/100))*0.05</f>
        <v>0.75</v>
      </c>
      <c r="E11" s="8">
        <f t="shared" si="7"/>
        <v>1.125</v>
      </c>
      <c r="F11" s="8">
        <f t="shared" si="7"/>
        <v>1.5</v>
      </c>
      <c r="G11" s="8">
        <f t="shared" si="7"/>
        <v>1.875</v>
      </c>
      <c r="H11" s="8">
        <f t="shared" si="7"/>
        <v>2.25</v>
      </c>
      <c r="I11" s="8">
        <f t="shared" si="7"/>
        <v>2.625</v>
      </c>
      <c r="J11" s="8">
        <f t="shared" si="7"/>
        <v>3</v>
      </c>
      <c r="K11" s="8">
        <f t="shared" si="7"/>
        <v>3.375</v>
      </c>
      <c r="L11" s="8">
        <f t="shared" si="7"/>
        <v>3.75</v>
      </c>
    </row>
    <row r="12" spans="1:12" s="2" customFormat="1" ht="22.15" customHeight="1" x14ac:dyDescent="0.25">
      <c r="A12" s="45"/>
      <c r="B12" s="12" t="s">
        <v>6</v>
      </c>
      <c r="C12" s="8">
        <f>(C3*($A$10/100))*0.05</f>
        <v>0.375</v>
      </c>
      <c r="D12" s="8">
        <f t="shared" ref="D12:L12" si="8">(D3*($A$10/100))*0.05</f>
        <v>0.75</v>
      </c>
      <c r="E12" s="8">
        <f t="shared" si="8"/>
        <v>1.125</v>
      </c>
      <c r="F12" s="8">
        <f t="shared" si="8"/>
        <v>1.5</v>
      </c>
      <c r="G12" s="8">
        <f t="shared" si="8"/>
        <v>1.875</v>
      </c>
      <c r="H12" s="8">
        <f t="shared" si="8"/>
        <v>2.25</v>
      </c>
      <c r="I12" s="8">
        <f t="shared" si="8"/>
        <v>2.625</v>
      </c>
      <c r="J12" s="8">
        <f t="shared" si="8"/>
        <v>3</v>
      </c>
      <c r="K12" s="8">
        <f t="shared" si="8"/>
        <v>3.375</v>
      </c>
      <c r="L12" s="8">
        <f t="shared" si="8"/>
        <v>3.75</v>
      </c>
    </row>
    <row r="13" spans="1:12" s="2" customFormat="1" ht="22.15" customHeight="1" x14ac:dyDescent="0.25">
      <c r="A13" s="40">
        <v>20</v>
      </c>
      <c r="B13" s="13" t="s">
        <v>4</v>
      </c>
      <c r="C13" s="10">
        <f>(C3*($A$13/100))*0.9</f>
        <v>9</v>
      </c>
      <c r="D13" s="10">
        <f t="shared" ref="D13:L13" si="9">(D3*($A$13/100))*0.9</f>
        <v>18</v>
      </c>
      <c r="E13" s="10">
        <f t="shared" si="9"/>
        <v>27</v>
      </c>
      <c r="F13" s="10">
        <f t="shared" si="9"/>
        <v>36</v>
      </c>
      <c r="G13" s="10">
        <f t="shared" si="9"/>
        <v>45</v>
      </c>
      <c r="H13" s="10">
        <f t="shared" si="9"/>
        <v>54</v>
      </c>
      <c r="I13" s="10">
        <f t="shared" si="9"/>
        <v>63</v>
      </c>
      <c r="J13" s="10">
        <f t="shared" si="9"/>
        <v>72</v>
      </c>
      <c r="K13" s="10">
        <f t="shared" si="9"/>
        <v>81</v>
      </c>
      <c r="L13" s="10">
        <f t="shared" si="9"/>
        <v>90</v>
      </c>
    </row>
    <row r="14" spans="1:12" s="2" customFormat="1" ht="22.15" customHeight="1" x14ac:dyDescent="0.25">
      <c r="A14" s="41"/>
      <c r="B14" s="13" t="s">
        <v>5</v>
      </c>
      <c r="C14" s="10">
        <f>(C3*($A$13/100))*0.05</f>
        <v>0.5</v>
      </c>
      <c r="D14" s="10">
        <f t="shared" ref="D14:L14" si="10">(D3*($A$13/100))*0.05</f>
        <v>1</v>
      </c>
      <c r="E14" s="10">
        <f t="shared" si="10"/>
        <v>1.5</v>
      </c>
      <c r="F14" s="10">
        <f t="shared" si="10"/>
        <v>2</v>
      </c>
      <c r="G14" s="10">
        <f t="shared" si="10"/>
        <v>2.5</v>
      </c>
      <c r="H14" s="10">
        <f t="shared" si="10"/>
        <v>3</v>
      </c>
      <c r="I14" s="10">
        <f t="shared" si="10"/>
        <v>3.5</v>
      </c>
      <c r="J14" s="10">
        <f t="shared" si="10"/>
        <v>4</v>
      </c>
      <c r="K14" s="10">
        <f t="shared" si="10"/>
        <v>4.5</v>
      </c>
      <c r="L14" s="10">
        <f t="shared" si="10"/>
        <v>5</v>
      </c>
    </row>
    <row r="15" spans="1:12" s="2" customFormat="1" ht="22.15" customHeight="1" x14ac:dyDescent="0.25">
      <c r="A15" s="42"/>
      <c r="B15" s="13" t="s">
        <v>6</v>
      </c>
      <c r="C15" s="10">
        <f>(C3*($A$13/100))*0.05</f>
        <v>0.5</v>
      </c>
      <c r="D15" s="10">
        <f t="shared" ref="D15:L15" si="11">(D3*($A$13/100))*0.05</f>
        <v>1</v>
      </c>
      <c r="E15" s="10">
        <f t="shared" si="11"/>
        <v>1.5</v>
      </c>
      <c r="F15" s="10">
        <f t="shared" si="11"/>
        <v>2</v>
      </c>
      <c r="G15" s="10">
        <f t="shared" si="11"/>
        <v>2.5</v>
      </c>
      <c r="H15" s="10">
        <f t="shared" si="11"/>
        <v>3</v>
      </c>
      <c r="I15" s="10">
        <f t="shared" si="11"/>
        <v>3.5</v>
      </c>
      <c r="J15" s="10">
        <f t="shared" si="11"/>
        <v>4</v>
      </c>
      <c r="K15" s="10">
        <f t="shared" si="11"/>
        <v>4.5</v>
      </c>
      <c r="L15" s="10">
        <f t="shared" si="11"/>
        <v>5</v>
      </c>
    </row>
    <row r="16" spans="1:12" ht="25.9" customHeight="1" x14ac:dyDescent="0.2">
      <c r="A16" s="36" t="s">
        <v>16</v>
      </c>
      <c r="B16" s="36"/>
      <c r="C16" s="36"/>
      <c r="D16" s="36"/>
      <c r="E16" s="36"/>
      <c r="F16" s="36"/>
      <c r="G16" s="36"/>
      <c r="H16" s="36"/>
      <c r="I16" s="36"/>
      <c r="J16" s="36"/>
      <c r="K16" s="49" t="s">
        <v>23</v>
      </c>
      <c r="L16" s="50"/>
    </row>
    <row r="18" spans="1:13" ht="18" x14ac:dyDescent="0.25">
      <c r="A18" s="35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3" ht="7.9" customHeight="1" x14ac:dyDescent="0.2"/>
    <row r="20" spans="1:13" ht="42.75" x14ac:dyDescent="0.2">
      <c r="A20" s="15" t="s">
        <v>0</v>
      </c>
      <c r="B20" s="6" t="s">
        <v>17</v>
      </c>
      <c r="C20" s="16" t="s">
        <v>18</v>
      </c>
      <c r="D20" s="26"/>
      <c r="E20" s="25" t="s">
        <v>3</v>
      </c>
      <c r="F20" s="17" t="s">
        <v>11</v>
      </c>
      <c r="G20" s="27"/>
      <c r="H20" s="16" t="s">
        <v>12</v>
      </c>
      <c r="I20" s="29" t="s">
        <v>11</v>
      </c>
      <c r="J20" s="32" t="s">
        <v>13</v>
      </c>
      <c r="K20" s="32"/>
      <c r="L20" s="32" t="s">
        <v>14</v>
      </c>
      <c r="M20" s="32"/>
    </row>
    <row r="21" spans="1:13" ht="15.75" x14ac:dyDescent="0.2">
      <c r="A21" s="34">
        <v>25</v>
      </c>
      <c r="B21" s="9" t="s">
        <v>4</v>
      </c>
      <c r="C21" s="10">
        <f>(A25*($A$21/100))*0.9</f>
        <v>33.75</v>
      </c>
      <c r="D21" s="31" t="s">
        <v>1</v>
      </c>
      <c r="E21" s="28">
        <f>(C21*1000)/20</f>
        <v>1687.5</v>
      </c>
      <c r="F21" s="18">
        <f>E21*100</f>
        <v>168750</v>
      </c>
      <c r="G21" s="31" t="s">
        <v>1</v>
      </c>
      <c r="H21" s="20">
        <f>C21*1500</f>
        <v>50625</v>
      </c>
      <c r="I21" s="30">
        <f>((H21/1000)*400)*1.21</f>
        <v>24502.5</v>
      </c>
      <c r="J21" s="21" t="s">
        <v>2</v>
      </c>
      <c r="K21" s="22"/>
      <c r="L21" s="21" t="s">
        <v>9</v>
      </c>
      <c r="M21" s="22"/>
    </row>
    <row r="22" spans="1:13" ht="15.75" x14ac:dyDescent="0.2">
      <c r="A22" s="34"/>
      <c r="B22" s="9" t="s">
        <v>5</v>
      </c>
      <c r="C22" s="10">
        <f>(A25*($A$21/100))*0.05</f>
        <v>1.875</v>
      </c>
      <c r="D22" s="31" t="s">
        <v>1</v>
      </c>
      <c r="E22" s="28">
        <f>(C22*1000)/30</f>
        <v>62.5</v>
      </c>
      <c r="F22" s="18">
        <f>E22*1099</f>
        <v>68687.5</v>
      </c>
      <c r="G22" s="31" t="s">
        <v>1</v>
      </c>
      <c r="H22" s="20">
        <f>E22*20</f>
        <v>1250</v>
      </c>
      <c r="I22" s="30">
        <f>(H22/750)*29999</f>
        <v>49998.333333333336</v>
      </c>
      <c r="J22" s="21" t="s">
        <v>7</v>
      </c>
      <c r="K22" s="22"/>
      <c r="L22" s="21" t="s">
        <v>10</v>
      </c>
      <c r="M22" s="22"/>
    </row>
    <row r="23" spans="1:13" ht="15.75" x14ac:dyDescent="0.2">
      <c r="A23" s="34"/>
      <c r="B23" s="9" t="s">
        <v>6</v>
      </c>
      <c r="C23" s="10">
        <f>(A25*($A$21/100))*0.05</f>
        <v>1.875</v>
      </c>
      <c r="D23" s="31" t="s">
        <v>1</v>
      </c>
      <c r="E23" s="28">
        <f>(C23*1500)/25</f>
        <v>112.5</v>
      </c>
      <c r="F23" s="18">
        <f>E23*449</f>
        <v>50512.5</v>
      </c>
      <c r="G23" s="31" t="s">
        <v>1</v>
      </c>
      <c r="H23" s="20">
        <f>E23*25</f>
        <v>2812.5</v>
      </c>
      <c r="I23" s="30">
        <f>(H23/1000)*15999</f>
        <v>44997.1875</v>
      </c>
      <c r="J23" s="21" t="s">
        <v>8</v>
      </c>
      <c r="K23" s="22"/>
      <c r="L23" s="21" t="s">
        <v>10</v>
      </c>
      <c r="M23" s="22"/>
    </row>
    <row r="24" spans="1:13" ht="15.75" x14ac:dyDescent="0.25">
      <c r="A24" s="19" t="s">
        <v>15</v>
      </c>
      <c r="F24" s="24">
        <f>SUM(F21:F23)</f>
        <v>287950</v>
      </c>
      <c r="G24" s="31"/>
      <c r="H24" s="3"/>
      <c r="I24" s="24">
        <f>SUM(I21:I23)</f>
        <v>119498.02083333334</v>
      </c>
    </row>
    <row r="25" spans="1:13" ht="41.45" customHeight="1" x14ac:dyDescent="0.2">
      <c r="A25" s="23">
        <v>150</v>
      </c>
    </row>
    <row r="26" spans="1:13" ht="13.9" customHeight="1" x14ac:dyDescent="0.2">
      <c r="J26" s="33" t="s">
        <v>19</v>
      </c>
      <c r="K26" s="33"/>
      <c r="L26" s="33"/>
      <c r="M26" s="33"/>
    </row>
    <row r="27" spans="1:13" ht="30.6" customHeight="1" x14ac:dyDescent="0.2">
      <c r="A27" s="14" t="s">
        <v>22</v>
      </c>
      <c r="B27" s="4"/>
      <c r="C27" s="4"/>
      <c r="D27" s="4"/>
      <c r="J27" s="33"/>
      <c r="K27" s="33"/>
      <c r="L27" s="33"/>
      <c r="M27" s="33"/>
    </row>
  </sheetData>
  <sheetProtection algorithmName="SHA-512" hashValue="v/9E3r97aZ5B8WUT01otheqjRdjBIJlIVBu2/c4ahKdeVJsENWUPti7m8yJS6TNpMEfH3HIljeyp6WkC5yTnWw==" saltValue="VIMmz6CM5nnVG4G8kbNiMQ==" spinCount="100000" sheet="1" selectLockedCells="1"/>
  <mergeCells count="14">
    <mergeCell ref="A1:L1"/>
    <mergeCell ref="A18:L18"/>
    <mergeCell ref="J20:K20"/>
    <mergeCell ref="A2:A3"/>
    <mergeCell ref="A4:A6"/>
    <mergeCell ref="A7:A9"/>
    <mergeCell ref="A10:A12"/>
    <mergeCell ref="A16:J16"/>
    <mergeCell ref="K16:L16"/>
    <mergeCell ref="L20:M20"/>
    <mergeCell ref="J26:M27"/>
    <mergeCell ref="A13:A15"/>
    <mergeCell ref="A21:A23"/>
    <mergeCell ref="C2:L2"/>
  </mergeCells>
  <hyperlinks>
    <hyperlink ref="K16" r:id="rId1" xr:uid="{9CDC6D05-0086-4113-8B3C-2211DDB95488}"/>
  </hyperlinks>
  <pageMargins left="0.25" right="0.25" top="0.75" bottom="0.75" header="0.3" footer="0.3"/>
  <pageSetup paperSize="9" scale="77" orientation="landscape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43153A03BAEE4AA8DFA5B896366251" ma:contentTypeVersion="6" ma:contentTypeDescription="Vytvoří nový dokument" ma:contentTypeScope="" ma:versionID="02f9ef6292e1af991241f83442f313cd">
  <xsd:schema xmlns:xsd="http://www.w3.org/2001/XMLSchema" xmlns:xs="http://www.w3.org/2001/XMLSchema" xmlns:p="http://schemas.microsoft.com/office/2006/metadata/properties" xmlns:ns2="004927ed-07ad-4a8f-b031-c44993dba3b8" targetNamespace="http://schemas.microsoft.com/office/2006/metadata/properties" ma:root="true" ma:fieldsID="9b91afbd0cb326310485556f0d95ba3f" ns2:_="">
    <xsd:import namespace="004927ed-07ad-4a8f-b031-c44993dba3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927ed-07ad-4a8f-b031-c44993dba3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CBA9D6-2B9E-48C0-8D3D-3A0087DC3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4927ed-07ad-4a8f-b031-c44993dba3b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78E0D6-2013-41B6-810B-113CB8DC6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521FCD-693E-4F54-911B-726EAEB7A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927ed-07ad-4a8f-b031-c44993dba3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Šena</dc:creator>
  <cp:lastModifiedBy>Tomáš Šena</cp:lastModifiedBy>
  <cp:lastPrinted>2020-11-12T19:25:19Z</cp:lastPrinted>
  <dcterms:created xsi:type="dcterms:W3CDTF">2020-11-03T04:16:55Z</dcterms:created>
  <dcterms:modified xsi:type="dcterms:W3CDTF">2020-11-12T19:27:15Z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0x0101007F43153A03BAEE4AA8DFA5B896366251</vt:lpwstr>
  </property>
</Properties>
</file>